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56602D5B-8B1E-4023-B733-BE24957DDEE2}" xr6:coauthVersionLast="47" xr6:coauthVersionMax="47" xr10:uidLastSave="{00000000-0000-0000-0000-000000000000}"/>
  <bookViews>
    <workbookView xWindow="-110" yWindow="-110" windowWidth="24220" windowHeight="15500" xr2:uid="{6682F122-57BC-4FF6-B2AB-2FADC7195A6D}"/>
  </bookViews>
  <sheets>
    <sheet name="DISC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2" l="1"/>
  <c r="B8" i="2"/>
  <c r="B7" i="2"/>
  <c r="B6" i="2"/>
  <c r="B5" i="2"/>
  <c r="B4" i="2"/>
  <c r="I11" i="1"/>
  <c r="I8" i="1"/>
  <c r="I5" i="1"/>
  <c r="I2" i="1"/>
  <c r="B3" i="1"/>
  <c r="B2" i="1"/>
</calcChain>
</file>

<file path=xl/sharedStrings.xml><?xml version="1.0" encoding="utf-8"?>
<sst xmlns="http://schemas.openxmlformats.org/spreadsheetml/2006/main" count="27" uniqueCount="27">
  <si>
    <t>項目</t>
  </si>
  <si>
    <t>値</t>
  </si>
  <si>
    <t>受渡日</t>
  </si>
  <si>
    <t>満期日</t>
  </si>
  <si>
    <t>価格（100 あたり）</t>
  </si>
  <si>
    <t>償還価額</t>
  </si>
  <si>
    <t>投資額</t>
  </si>
  <si>
    <t>割引率</t>
  </si>
  <si>
    <t>利回り</t>
  </si>
  <si>
    <t>満期の受取額</t>
  </si>
  <si>
    <t>価格</t>
  </si>
  <si>
    <t>DISC でつまずくところ</t>
  </si>
  <si>
    <t>ためしたこと</t>
  </si>
  <si>
    <t>結果</t>
  </si>
  <si>
    <t>式</t>
  </si>
  <si>
    <t>YIELDDISC（割引債の利回り）</t>
  </si>
  <si>
    <t>=YIELDDISC(DISC!B2,DISC!B3,DISC!B4,DISC!B5)</t>
  </si>
  <si>
    <t>基準 3（365 日）の DISC</t>
  </si>
  <si>
    <t>=DISC(DISC!B2,DISC!B3,DISC!B4,DISC!B5,3)</t>
  </si>
  <si>
    <t>受渡日と満期日が逆</t>
  </si>
  <si>
    <t>=DISC(DISC!B3,DISC!B2,DISC!B4,DISC!B5)</t>
  </si>
  <si>
    <t>価格 0</t>
  </si>
  <si>
    <t>=DISC(DISC!B2,DISC!B3,0,DISC!B5)</t>
  </si>
  <si>
    <t>価格が償還価額より高い（101）</t>
  </si>
  <si>
    <t>=DISC(DISC!B2,DISC!B3,101,DISC!B5)</t>
  </si>
  <si>
    <t>日数（満期日－受渡日）</t>
  </si>
  <si>
    <t>=DISC!B3-DISC!B2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</si>
</sst>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10" fontId="0" fillId="0" borderId="0" xfId="0" applyNumberFormat="1">
      <alignment vertical="center"/>
    </xf>
    <xf numFmtId="3" fontId="0" fillId="0" borderId="0" xfId="0" applyNumberFormat="1">
      <alignment vertical="center"/>
    </xf>
    <xf numFmtId="2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56E9D-091F-477F-98ED-92A4B9594CA5}">
  <dimension ref="A1:L11"/>
  <sheetViews>
    <sheetView tabSelected="1" workbookViewId="0"/>
  </sheetViews>
  <sheetFormatPr defaultRowHeight="29" x14ac:dyDescent="0.85"/>
  <cols>
    <col min="1" max="1" width="16.546875" customWidth="1"/>
    <col min="2" max="2" width="10.546875" customWidth="1"/>
    <col min="7" max="7" width="2.546875" customWidth="1"/>
    <col min="8" max="8" width="4.546875" customWidth="1"/>
    <col min="9" max="14" width="11.546875" customWidth="1"/>
  </cols>
  <sheetData>
    <row r="1" spans="1:12" x14ac:dyDescent="0.85">
      <c r="A1" s="2" t="s">
        <v>0</v>
      </c>
      <c r="B1" s="2" t="s">
        <v>1</v>
      </c>
      <c r="H1" s="1" t="s">
        <v>7</v>
      </c>
    </row>
    <row r="2" spans="1:12" x14ac:dyDescent="0.85">
      <c r="A2" s="7" t="s">
        <v>2</v>
      </c>
      <c r="B2" s="8">
        <f>DATE(2026,4,1)</f>
        <v>46113</v>
      </c>
      <c r="I2" s="4">
        <f>DISC(B2,B3,B4,B5)</f>
        <v>2.0000000000000018E-2</v>
      </c>
      <c r="J2" s="4"/>
      <c r="K2" s="4"/>
      <c r="L2" s="4"/>
    </row>
    <row r="3" spans="1:12" x14ac:dyDescent="0.85">
      <c r="A3" s="7" t="s">
        <v>3</v>
      </c>
      <c r="B3" s="8">
        <f>DATE(2026,10,1)</f>
        <v>46296</v>
      </c>
    </row>
    <row r="4" spans="1:12" x14ac:dyDescent="0.85">
      <c r="A4" s="7" t="s">
        <v>4</v>
      </c>
      <c r="B4" s="12">
        <v>99</v>
      </c>
      <c r="H4" s="1" t="s">
        <v>8</v>
      </c>
    </row>
    <row r="5" spans="1:12" x14ac:dyDescent="0.85">
      <c r="A5" s="7" t="s">
        <v>5</v>
      </c>
      <c r="B5" s="12">
        <v>100</v>
      </c>
      <c r="I5" s="4">
        <f>INTRATE(B2,B3,B4,B5)</f>
        <v>2.0202020202020204E-2</v>
      </c>
      <c r="J5" s="4"/>
      <c r="K5" s="4"/>
      <c r="L5" s="4"/>
    </row>
    <row r="6" spans="1:12" x14ac:dyDescent="0.85">
      <c r="A6" s="7" t="s">
        <v>6</v>
      </c>
      <c r="B6" s="13">
        <v>990000</v>
      </c>
    </row>
    <row r="7" spans="1:12" x14ac:dyDescent="0.85">
      <c r="H7" s="1" t="s">
        <v>9</v>
      </c>
    </row>
    <row r="8" spans="1:12" x14ac:dyDescent="0.85">
      <c r="I8" s="5">
        <f>RECEIVED(B2,B3,B6,DISC(B2,B3,B4,B5))</f>
        <v>1000000</v>
      </c>
      <c r="J8" s="5"/>
      <c r="K8" s="5"/>
      <c r="L8" s="5"/>
    </row>
    <row r="10" spans="1:12" x14ac:dyDescent="0.85">
      <c r="H10" s="1" t="s">
        <v>10</v>
      </c>
    </row>
    <row r="11" spans="1:12" x14ac:dyDescent="0.85">
      <c r="I11" s="6">
        <f>PRICEDISC(B2,B3,DISC(B2,B3,B4,B5),B5)</f>
        <v>99</v>
      </c>
      <c r="J11" s="6"/>
      <c r="K11" s="6"/>
      <c r="L11" s="6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61023-8F8D-4300-8EDB-4768EDBAC33F}">
  <dimension ref="A1:C9"/>
  <sheetViews>
    <sheetView workbookViewId="0"/>
  </sheetViews>
  <sheetFormatPr defaultRowHeight="29" x14ac:dyDescent="0.85"/>
  <cols>
    <col min="1" max="1" width="28.546875" customWidth="1"/>
    <col min="2" max="2" width="10.546875" customWidth="1"/>
    <col min="3" max="3" width="40.546875" customWidth="1"/>
  </cols>
  <sheetData>
    <row r="1" spans="1:3" x14ac:dyDescent="0.85">
      <c r="A1" s="9" t="s">
        <v>11</v>
      </c>
    </row>
    <row r="3" spans="1:3" x14ac:dyDescent="0.85">
      <c r="A3" s="2" t="s">
        <v>12</v>
      </c>
      <c r="B3" s="2" t="s">
        <v>13</v>
      </c>
      <c r="C3" s="2" t="s">
        <v>14</v>
      </c>
    </row>
    <row r="4" spans="1:3" x14ac:dyDescent="0.85">
      <c r="A4" s="3" t="s">
        <v>15</v>
      </c>
      <c r="B4" s="11">
        <f>YIELDDISC(DISC!B2,DISC!B3,DISC!B4,DISC!B5)</f>
        <v>2.0202020202020204E-2</v>
      </c>
      <c r="C4" s="10" t="s">
        <v>16</v>
      </c>
    </row>
    <row r="5" spans="1:3" x14ac:dyDescent="0.85">
      <c r="A5" s="3" t="s">
        <v>17</v>
      </c>
      <c r="B5" s="11">
        <f>DISC(DISC!B2,DISC!B3,DISC!B4,DISC!B5,3)</f>
        <v>1.9945355191256849E-2</v>
      </c>
      <c r="C5" s="10" t="s">
        <v>18</v>
      </c>
    </row>
    <row r="6" spans="1:3" x14ac:dyDescent="0.85">
      <c r="A6" s="3" t="s">
        <v>19</v>
      </c>
      <c r="B6" s="11" t="e">
        <f>DISC(DISC!B3,DISC!B2,DISC!B4,DISC!B5)</f>
        <v>#NUM!</v>
      </c>
      <c r="C6" s="10" t="s">
        <v>20</v>
      </c>
    </row>
    <row r="7" spans="1:3" x14ac:dyDescent="0.85">
      <c r="A7" s="3" t="s">
        <v>21</v>
      </c>
      <c r="B7" s="11" t="e">
        <f>DISC(DISC!B2,DISC!B3,0,DISC!B5)</f>
        <v>#NUM!</v>
      </c>
      <c r="C7" s="10" t="s">
        <v>22</v>
      </c>
    </row>
    <row r="8" spans="1:3" x14ac:dyDescent="0.85">
      <c r="A8" s="3" t="s">
        <v>23</v>
      </c>
      <c r="B8" s="11">
        <f>DISC(DISC!B2,DISC!B3,101,DISC!B5)</f>
        <v>-2.0000000000000018E-2</v>
      </c>
      <c r="C8" s="10" t="s">
        <v>24</v>
      </c>
    </row>
    <row r="9" spans="1:3" x14ac:dyDescent="0.85">
      <c r="A9" s="3" t="s">
        <v>25</v>
      </c>
      <c r="B9" s="12">
        <f>DISC!B3-DISC!B2</f>
        <v>183</v>
      </c>
      <c r="C9" s="10" t="s">
        <v>26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DISC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2026-11-05T22:41:16Z</dcterms:created>
  <dcterms:modified xsi:type="dcterms:W3CDTF">2026-11-05T22:41:17Z</dcterms:modified>
</cp:coreProperties>
</file>