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0F8473E9-9B94-4DEE-BFFD-73C848EDE61A}" xr6:coauthVersionLast="47" xr6:coauthVersionMax="47" xr10:uidLastSave="{00000000-0000-0000-0000-000000000000}"/>
  <bookViews>
    <workbookView xWindow="-110" yWindow="-110" windowWidth="24220" windowHeight="15500" xr2:uid="{ABF8C6DD-8E7E-4827-8681-BEB75B43FC48}"/>
  </bookViews>
  <sheets>
    <sheet name="XIRR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<sst xmlns="http://schemas.openxmlformats.org/spreadsheetml/2006/main" count="22" uniqueCount="22">
  <si>
    <t>日付</t>
  </si>
  <si>
    <t>金額</t>
  </si>
  <si>
    <t>利回り（XIRR）</t>
  </si>
  <si>
    <t>現在価値（5%）</t>
  </si>
  <si>
    <t>利回り（IRR）</t>
  </si>
  <si>
    <t>XIRR の率の現在価値</t>
  </si>
  <si>
    <t>XIRR でつまずくところ</t>
  </si>
  <si>
    <t>ためしたこと</t>
  </si>
  <si>
    <t>結果</t>
  </si>
  <si>
    <t>式</t>
  </si>
  <si>
    <t>日付の範囲が 1 つ少ない（A2:A5）</t>
  </si>
  <si>
    <t>=XIRR(XIRR!B2:B6,XIRR!A2:A5)</t>
  </si>
  <si>
    <t>金額がプラスだけ</t>
  </si>
  <si>
    <t>=XIRR({100,200},{46023,46388})</t>
  </si>
  <si>
    <t>2 つ目の日付が 1 つ目より前</t>
  </si>
  <si>
    <t>=XIRR({-100,60,60},{46023,45900,46388})</t>
  </si>
  <si>
    <t>2 つ目以降の日付の順番を入れかえ</t>
  </si>
  <si>
    <t>=XIRR({-100,60,60},{46023,46388,46200})</t>
  </si>
  <si>
    <t>割引率 0 の XNPV</t>
  </si>
  <si>
    <t>=XNPV(0,XIRR!B2:B6,XIRR!A2:A6)</t>
  </si>
  <si>
    <t>金額の合計（SUM）</t>
  </si>
  <si>
    <t>=SUM(XIRR!B2:B6)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</si>
</sst>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0" fontId="0" fillId="0" borderId="0" xfId="0" applyNumberFormat="1">
      <alignment vertical="center"/>
    </xf>
    <xf numFmtId="3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64ECE-EBC2-45E9-8B0A-8DFFE4A5385D}">
  <dimension ref="A1:L11"/>
  <sheetViews>
    <sheetView tabSelected="1" workbookViewId="0"/>
  </sheetViews>
  <sheetFormatPr defaultRowHeight="29" x14ac:dyDescent="0.85"/>
  <cols>
    <col min="1" max="2" width="11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2</v>
      </c>
    </row>
    <row r="2" spans="1:12" x14ac:dyDescent="0.85">
      <c r="A2" s="6">
        <f>DATE(2026,1,1)</f>
        <v>46023</v>
      </c>
      <c r="B2" s="7">
        <v>-1000000</v>
      </c>
      <c r="I2" s="4">
        <f>XIRR(B2:B6,A2:A6)</f>
        <v>0.22846007943153387</v>
      </c>
      <c r="J2" s="4"/>
      <c r="K2" s="4"/>
      <c r="L2" s="4"/>
    </row>
    <row r="3" spans="1:12" x14ac:dyDescent="0.85">
      <c r="A3" s="6">
        <f>DATE(2026,3,15)</f>
        <v>46096</v>
      </c>
      <c r="B3" s="7">
        <v>200000</v>
      </c>
    </row>
    <row r="4" spans="1:12" x14ac:dyDescent="0.85">
      <c r="A4" s="6">
        <f>DATE(2026,7,1)</f>
        <v>46204</v>
      </c>
      <c r="B4" s="7">
        <v>300000</v>
      </c>
      <c r="H4" s="1" t="s">
        <v>3</v>
      </c>
    </row>
    <row r="5" spans="1:12" x14ac:dyDescent="0.85">
      <c r="A5" s="6">
        <f>DATE(2027,1,10)</f>
        <v>46397</v>
      </c>
      <c r="B5" s="7">
        <v>300000</v>
      </c>
      <c r="I5" s="5">
        <f>XNPV(5%,B2:B6,A2:A6)</f>
        <v>148153.09543967375</v>
      </c>
      <c r="J5" s="5"/>
      <c r="K5" s="5"/>
      <c r="L5" s="5"/>
    </row>
    <row r="6" spans="1:12" x14ac:dyDescent="0.85">
      <c r="A6" s="6">
        <f>DATE(2027,6,30)</f>
        <v>46568</v>
      </c>
      <c r="B6" s="7">
        <v>400000</v>
      </c>
    </row>
    <row r="7" spans="1:12" x14ac:dyDescent="0.85">
      <c r="H7" s="1" t="s">
        <v>4</v>
      </c>
    </row>
    <row r="8" spans="1:12" x14ac:dyDescent="0.85">
      <c r="I8" s="4">
        <f>IRR(B2:B6)</f>
        <v>6.9596979825203187E-2</v>
      </c>
      <c r="J8" s="4"/>
      <c r="K8" s="4"/>
      <c r="L8" s="4"/>
    </row>
    <row r="10" spans="1:12" x14ac:dyDescent="0.85">
      <c r="H10" s="1" t="s">
        <v>5</v>
      </c>
    </row>
    <row r="11" spans="1:12" x14ac:dyDescent="0.85">
      <c r="I11" s="5">
        <f>ROUND(XNPV(XIRR(B2:B6,A2:A6),B2:B6,A2:A6),0)</f>
        <v>0</v>
      </c>
      <c r="J11" s="5"/>
      <c r="K11" s="5"/>
      <c r="L11" s="5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9242-55BE-4A84-BC98-CF574F71D1E3}">
  <dimension ref="A1:C9"/>
  <sheetViews>
    <sheetView workbookViewId="0"/>
  </sheetViews>
  <sheetFormatPr defaultRowHeight="29" x14ac:dyDescent="0.85"/>
  <cols>
    <col min="1" max="1" width="34.546875" customWidth="1"/>
    <col min="2" max="2" width="10.546875" customWidth="1"/>
    <col min="3" max="3" width="44.546875" customWidth="1"/>
  </cols>
  <sheetData>
    <row r="1" spans="1:3" x14ac:dyDescent="0.85">
      <c r="A1" s="8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10" t="e">
        <f>XIRR(XIRR!B2:B6,XIRR!A2:A5)</f>
        <v>#NUM!</v>
      </c>
      <c r="C4" s="9" t="s">
        <v>11</v>
      </c>
    </row>
    <row r="5" spans="1:3" x14ac:dyDescent="0.85">
      <c r="A5" s="3" t="s">
        <v>12</v>
      </c>
      <c r="B5" s="10" t="e">
        <f>XIRR({100,200},{46023,46388})</f>
        <v>#NUM!</v>
      </c>
      <c r="C5" s="9" t="s">
        <v>13</v>
      </c>
    </row>
    <row r="6" spans="1:3" x14ac:dyDescent="0.85">
      <c r="A6" s="3" t="s">
        <v>14</v>
      </c>
      <c r="B6" s="10" t="e">
        <f>XIRR({-100,60,60},{46023,45900,46388})</f>
        <v>#NUM!</v>
      </c>
      <c r="C6" s="9" t="s">
        <v>15</v>
      </c>
    </row>
    <row r="7" spans="1:3" x14ac:dyDescent="0.85">
      <c r="A7" s="3" t="s">
        <v>16</v>
      </c>
      <c r="B7" s="10">
        <f>XIRR({-100,60,60},{46023,46388,46200})</f>
        <v>0.28186287283897404</v>
      </c>
      <c r="C7" s="9" t="s">
        <v>17</v>
      </c>
    </row>
    <row r="8" spans="1:3" x14ac:dyDescent="0.85">
      <c r="A8" s="3" t="s">
        <v>18</v>
      </c>
      <c r="B8" s="7" t="e">
        <f>XNPV(0,XIRR!B2:B6,XIRR!A2:A6)</f>
        <v>#NUM!</v>
      </c>
      <c r="C8" s="9" t="s">
        <v>19</v>
      </c>
    </row>
    <row r="9" spans="1:3" x14ac:dyDescent="0.85">
      <c r="A9" s="3" t="s">
        <v>20</v>
      </c>
      <c r="B9" s="7">
        <f>SUM(XIRR!B2:B6)</f>
        <v>200000</v>
      </c>
      <c r="C9" s="9" t="s">
        <v>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XIRR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2026-11-05T14:26:25Z</dcterms:created>
  <dcterms:modified xsi:type="dcterms:W3CDTF">2026-11-05T14:26:25Z</dcterms:modified>
</cp:coreProperties>
</file>