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454BA4A7-3096-4A7E-9D0E-0C19789E752C}" xr6:coauthVersionLast="47" xr6:coauthVersionMax="47" xr10:uidLastSave="{00000000-0000-0000-0000-000000000000}"/>
  <bookViews>
    <workbookView xWindow="-110" yWindow="-110" windowWidth="24220" windowHeight="15500" xr2:uid="{21284978-E763-46D5-AAB8-16F763985A11}"/>
  </bookViews>
  <sheets>
    <sheet name="NPV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2" l="1"/>
  <c r="B8" i="2"/>
  <c r="B7" i="2"/>
  <c r="B6" i="2"/>
  <c r="B5" i="2"/>
  <c r="B4" i="2"/>
  <c r="I11" i="1"/>
  <c r="I8" i="1"/>
  <c r="I5" i="1"/>
  <c r="I2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<sst xmlns="http://schemas.openxmlformats.org/spreadsheetml/2006/main" count="22" uniqueCount="22">
  <si>
    <t>日付</t>
  </si>
  <si>
    <t>金額</t>
  </si>
  <si>
    <t>利回り（IRR）</t>
  </si>
  <si>
    <t>NPV（割引率 5%）</t>
  </si>
  <si>
    <t>NPV（割引率 15%）</t>
  </si>
  <si>
    <t>利回り（XIRR）</t>
  </si>
  <si>
    <t>NPV でつまずくところ</t>
  </si>
  <si>
    <t>ためしたこと</t>
  </si>
  <si>
    <t>結果</t>
  </si>
  <si>
    <t>式</t>
  </si>
  <si>
    <t>NPV に最初の支出も入れた（まちがい）</t>
  </si>
  <si>
    <t>=NPV(5%,NPV!B2:B6)</t>
  </si>
  <si>
    <t>正しい NPV</t>
  </si>
  <si>
    <t>=NPV(5%,NPV!B3:B6)+NPV!B2</t>
  </si>
  <si>
    <t>IRR の利回りで割り引いた NPV</t>
  </si>
  <si>
    <t>=NPV(IRR(NPV!B2:B6),NPV!B3:B6)+NPV!B2</t>
  </si>
  <si>
    <t>割引率 0% の NPV</t>
  </si>
  <si>
    <t>=NPV(0,NPV!B3:B6)+NPV!B2</t>
  </si>
  <si>
    <t>プラスの金額だけ（B3:B6）で IRR</t>
  </si>
  <si>
    <t>=IRR(NPV!B3:B6)</t>
  </si>
  <si>
    <t>割引率を「5」と入れた</t>
  </si>
  <si>
    <t>=NPV(5,NPV!B3:B6)+NPV!B2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</si>
</sst>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10" fontId="0" fillId="0" borderId="0" xfId="0" applyNumberFormat="1">
      <alignment vertical="center"/>
    </xf>
    <xf numFmtId="3" fontId="0" fillId="0" borderId="0" xfId="0" applyNumberFormat="1">
      <alignment vertical="center"/>
    </xf>
    <xf numFmtId="1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49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2222C-EC19-4C34-9820-B10FC163DE47}">
  <dimension ref="A1:L11"/>
  <sheetViews>
    <sheetView tabSelected="1" workbookViewId="0"/>
  </sheetViews>
  <sheetFormatPr defaultRowHeight="29" x14ac:dyDescent="0.85"/>
  <cols>
    <col min="1" max="1" width="10.546875" customWidth="1"/>
    <col min="2" max="2" width="11.546875" customWidth="1"/>
    <col min="7" max="7" width="2.546875" customWidth="1"/>
    <col min="8" max="8" width="4.546875" customWidth="1"/>
    <col min="9" max="9" width="12.546875" customWidth="1"/>
    <col min="10" max="14" width="11.546875" customWidth="1"/>
  </cols>
  <sheetData>
    <row r="1" spans="1:12" x14ac:dyDescent="0.85">
      <c r="A1" s="2" t="s">
        <v>0</v>
      </c>
      <c r="B1" s="2" t="s">
        <v>1</v>
      </c>
      <c r="H1" s="1" t="s">
        <v>2</v>
      </c>
    </row>
    <row r="2" spans="1:12" x14ac:dyDescent="0.85">
      <c r="A2" s="6">
        <f>DATE(2026,4,1)</f>
        <v>46113</v>
      </c>
      <c r="B2" s="7">
        <v>-1000000</v>
      </c>
      <c r="I2" s="4">
        <f>IRR(B2:B6)</f>
        <v>0.11542460676490163</v>
      </c>
      <c r="J2" s="4"/>
      <c r="K2" s="4"/>
      <c r="L2" s="4"/>
    </row>
    <row r="3" spans="1:12" x14ac:dyDescent="0.85">
      <c r="A3" s="6">
        <f>DATE(2027,4,1)</f>
        <v>46478</v>
      </c>
      <c r="B3" s="7">
        <v>300000</v>
      </c>
    </row>
    <row r="4" spans="1:12" x14ac:dyDescent="0.85">
      <c r="A4" s="6">
        <f>DATE(2028,4,1)</f>
        <v>46844</v>
      </c>
      <c r="B4" s="7">
        <v>350000</v>
      </c>
      <c r="H4" s="1" t="s">
        <v>3</v>
      </c>
    </row>
    <row r="5" spans="1:12" x14ac:dyDescent="0.85">
      <c r="A5" s="6">
        <f>DATE(2029,4,1)</f>
        <v>47209</v>
      </c>
      <c r="B5" s="7">
        <v>400000</v>
      </c>
      <c r="I5" s="5">
        <f>NPV(5%,B3:B6)+B2</f>
        <v>154385.26128516393</v>
      </c>
      <c r="J5" s="5"/>
      <c r="K5" s="5"/>
      <c r="L5" s="5"/>
    </row>
    <row r="6" spans="1:12" x14ac:dyDescent="0.85">
      <c r="A6" s="6">
        <f>DATE(2030,4,1)</f>
        <v>47574</v>
      </c>
      <c r="B6" s="7">
        <v>250000</v>
      </c>
    </row>
    <row r="7" spans="1:12" x14ac:dyDescent="0.85">
      <c r="H7" s="1" t="s">
        <v>4</v>
      </c>
    </row>
    <row r="8" spans="1:12" x14ac:dyDescent="0.85">
      <c r="I8" s="5">
        <f>NPV(15%,B3:B6)+B2</f>
        <v>-68535.346857679775</v>
      </c>
      <c r="J8" s="5"/>
      <c r="K8" s="5"/>
      <c r="L8" s="5"/>
    </row>
    <row r="10" spans="1:12" x14ac:dyDescent="0.85">
      <c r="H10" s="1" t="s">
        <v>5</v>
      </c>
    </row>
    <row r="11" spans="1:12" x14ac:dyDescent="0.85">
      <c r="I11" s="4">
        <f>XIRR(B2:B6,A2:A6)</f>
        <v>0.11532050967216489</v>
      </c>
      <c r="J11" s="4"/>
      <c r="K11" s="4"/>
      <c r="L11" s="4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34568-4D6A-46BA-B41F-59735E2616DC}">
  <dimension ref="A1:C9"/>
  <sheetViews>
    <sheetView workbookViewId="0"/>
  </sheetViews>
  <sheetFormatPr defaultRowHeight="29" x14ac:dyDescent="0.85"/>
  <cols>
    <col min="1" max="1" width="36.546875" customWidth="1"/>
    <col min="2" max="2" width="12.546875" customWidth="1"/>
    <col min="3" max="3" width="34.546875" customWidth="1"/>
  </cols>
  <sheetData>
    <row r="1" spans="1:3" x14ac:dyDescent="0.85">
      <c r="A1" s="8" t="s">
        <v>6</v>
      </c>
    </row>
    <row r="3" spans="1:3" x14ac:dyDescent="0.85">
      <c r="A3" s="2" t="s">
        <v>7</v>
      </c>
      <c r="B3" s="2" t="s">
        <v>8</v>
      </c>
      <c r="C3" s="2" t="s">
        <v>9</v>
      </c>
    </row>
    <row r="4" spans="1:3" x14ac:dyDescent="0.85">
      <c r="A4" s="3" t="s">
        <v>10</v>
      </c>
      <c r="B4" s="7">
        <f>NPV(5%,NPV!B2:B6)</f>
        <v>147033.58217634665</v>
      </c>
      <c r="C4" s="9" t="s">
        <v>11</v>
      </c>
    </row>
    <row r="5" spans="1:3" x14ac:dyDescent="0.85">
      <c r="A5" s="3" t="s">
        <v>12</v>
      </c>
      <c r="B5" s="7">
        <f>NPV(5%,NPV!B3:B6)+NPV!B2</f>
        <v>154385.26128516393</v>
      </c>
      <c r="C5" s="9" t="s">
        <v>13</v>
      </c>
    </row>
    <row r="6" spans="1:3" x14ac:dyDescent="0.85">
      <c r="A6" s="3" t="s">
        <v>14</v>
      </c>
      <c r="B6" s="7">
        <f>NPV(IRR(NPV!B2:B6),NPV!B3:B6)+NPV!B2</f>
        <v>2.5611370801925659E-9</v>
      </c>
      <c r="C6" s="9" t="s">
        <v>15</v>
      </c>
    </row>
    <row r="7" spans="1:3" x14ac:dyDescent="0.85">
      <c r="A7" s="3" t="s">
        <v>16</v>
      </c>
      <c r="B7" s="7">
        <f>NPV(0,NPV!B3:B6)+NPV!B2</f>
        <v>300000</v>
      </c>
      <c r="C7" s="9" t="s">
        <v>17</v>
      </c>
    </row>
    <row r="8" spans="1:3" x14ac:dyDescent="0.85">
      <c r="A8" s="3" t="s">
        <v>18</v>
      </c>
      <c r="B8" s="10" t="e">
        <f>IRR(NPV!B3:B6)</f>
        <v>#NUM!</v>
      </c>
      <c r="C8" s="9" t="s">
        <v>19</v>
      </c>
    </row>
    <row r="9" spans="1:3" x14ac:dyDescent="0.85">
      <c r="A9" s="3" t="s">
        <v>20</v>
      </c>
      <c r="B9" s="7">
        <f>NPV(5,NPV!B3:B6)+NPV!B2</f>
        <v>-938233.02469135798</v>
      </c>
      <c r="C9" s="9" t="s">
        <v>21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NPV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2026-11-05T10:51:27Z</dcterms:created>
  <dcterms:modified xsi:type="dcterms:W3CDTF">2026-11-05T10:51:27Z</dcterms:modified>
</cp:coreProperties>
</file>