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6487AC2-C7A9-4C15-894A-854B7C2B2315}" xr6:coauthVersionLast="47" xr6:coauthVersionMax="47" xr10:uidLastSave="{00000000-0000-0000-0000-000000000000}"/>
  <bookViews>
    <workbookView xWindow="-110" yWindow="-110" windowWidth="24220" windowHeight="15500" xr2:uid="{E5881400-D8E5-4A14-B85B-6B82B1C6019C}"/>
  </bookViews>
  <sheets>
    <sheet name="IPMT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2" l="1"/>
  <c r="B9" i="2"/>
  <c r="B8" i="2"/>
  <c r="B7" i="2"/>
  <c r="B6" i="2"/>
  <c r="B5" i="2"/>
  <c r="B4" i="2"/>
  <c r="I22" i="1"/>
  <c r="I8" i="1" a="1"/>
  <c r="I5" i="1"/>
  <c r="I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<sst xmlns="http://schemas.openxmlformats.org/spreadsheetml/2006/main" count="27" uniqueCount="27">
  <si>
    <t>項目</t>
  </si>
  <si>
    <t>値</t>
  </si>
  <si>
    <t>借入額</t>
  </si>
  <si>
    <t>年利</t>
  </si>
  <si>
    <t>年数</t>
  </si>
  <si>
    <t>1 回目の利息</t>
  </si>
  <si>
    <t>1 回目の元金</t>
  </si>
  <si>
    <t>1〜12 回目の利息</t>
  </si>
  <si>
    <t>1 年目の利息の合計</t>
  </si>
  <si>
    <t>IPMT でつまずくところ</t>
  </si>
  <si>
    <t>ためしたこと</t>
  </si>
  <si>
    <t>結果</t>
  </si>
  <si>
    <t>式</t>
  </si>
  <si>
    <t>1 回目の IPMT＋PPMT</t>
  </si>
  <si>
    <t>=IPMT(IPMT!B3/12,1,IPMT!B4*12,IPMT!B2)+PPMT(IPMT!B3/12,1,IPMT!B4*12,IPMT!B2)</t>
  </si>
  <si>
    <t>PMT（毎月の返済額）</t>
  </si>
  <si>
    <t>=PMT(IPMT!B3/12,IPMT!B4*12,IPMT!B2)</t>
  </si>
  <si>
    <t>最後（120 回目）の利息</t>
  </si>
  <si>
    <t>=-IPMT(IPMT!B3/12,120,IPMT!B4*12,IPMT!B2)</t>
  </si>
  <si>
    <t>元金の合計（1〜120 回）</t>
  </si>
  <si>
    <t>=-CUMPRINC(IPMT!B3/12,IPMT!B4*12,IPMT!B2,1,120,0)</t>
  </si>
  <si>
    <t>何回目に 0</t>
  </si>
  <si>
    <t>=IPMT(IPMT!B3/12,0,IPMT!B4*12,IPMT!B2)</t>
  </si>
  <si>
    <t>何回目に 121（期間より大きい）</t>
  </si>
  <si>
    <t>=IPMT(IPMT!B3/12,121,IPMT!B4*12,IPMT!B2)</t>
  </si>
  <si>
    <t>CUMIPMT の借入額をマイナスで</t>
  </si>
  <si>
    <t>=CUMIPMT(IPMT!B3/12,IPMT!B4*12,-IPMT!B2,1,12,0)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</si>
</sst>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3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3E42C-2D2E-4747-A7F3-4A01A8F47EE6}">
  <dimension ref="A1:L22"/>
  <sheetViews>
    <sheetView tabSelected="1" workbookViewId="0"/>
  </sheetViews>
  <sheetFormatPr defaultRowHeight="29" x14ac:dyDescent="0.85"/>
  <cols>
    <col min="1" max="1" width="8.546875" customWidth="1"/>
    <col min="2" max="2" width="11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5</v>
      </c>
    </row>
    <row r="2" spans="1:12" x14ac:dyDescent="0.85">
      <c r="A2" s="5" t="s">
        <v>2</v>
      </c>
      <c r="B2" s="8">
        <v>3000000</v>
      </c>
      <c r="I2" s="4">
        <f>-IPMT(B3/12,1,B4*12,B2)</f>
        <v>3750.0000000000005</v>
      </c>
      <c r="J2" s="4"/>
      <c r="K2" s="4"/>
      <c r="L2" s="4"/>
    </row>
    <row r="3" spans="1:12" x14ac:dyDescent="0.85">
      <c r="A3" s="5" t="s">
        <v>3</v>
      </c>
      <c r="B3" s="9">
        <v>1.4999999999999999E-2</v>
      </c>
    </row>
    <row r="4" spans="1:12" x14ac:dyDescent="0.85">
      <c r="A4" s="5" t="s">
        <v>4</v>
      </c>
      <c r="B4" s="10">
        <v>10</v>
      </c>
      <c r="H4" s="1" t="s">
        <v>6</v>
      </c>
    </row>
    <row r="5" spans="1:12" x14ac:dyDescent="0.85">
      <c r="I5" s="4">
        <f>-PPMT(B3/12,1,B4*12,B2)</f>
        <v>23187.449938508966</v>
      </c>
      <c r="J5" s="4"/>
      <c r="K5" s="4"/>
      <c r="L5" s="4"/>
    </row>
    <row r="7" spans="1:12" x14ac:dyDescent="0.85">
      <c r="H7" s="1" t="s">
        <v>7</v>
      </c>
    </row>
    <row r="8" spans="1:12" x14ac:dyDescent="0.85">
      <c r="I8" s="4" cm="1">
        <f t="array" ref="I8:I19">-IPMT(B3/12,_xlfn.SEQUENCE(12),B4*12,B2)</f>
        <v>3750.0000000000005</v>
      </c>
      <c r="J8" s="4"/>
      <c r="K8" s="4"/>
      <c r="L8" s="4"/>
    </row>
    <row r="9" spans="1:12" x14ac:dyDescent="0.85">
      <c r="I9" s="4">
        <v>3721.0156875768648</v>
      </c>
      <c r="J9" s="4"/>
      <c r="K9" s="4"/>
      <c r="L9" s="4"/>
    </row>
    <row r="10" spans="1:12" x14ac:dyDescent="0.85">
      <c r="I10" s="4">
        <v>3691.9951447631997</v>
      </c>
      <c r="J10" s="4"/>
      <c r="K10" s="4"/>
      <c r="L10" s="4"/>
    </row>
    <row r="11" spans="1:12" x14ac:dyDescent="0.85">
      <c r="I11" s="4">
        <v>3662.9383262710176</v>
      </c>
      <c r="J11" s="4"/>
      <c r="K11" s="4"/>
      <c r="L11" s="4"/>
    </row>
    <row r="12" spans="1:12" x14ac:dyDescent="0.85">
      <c r="I12" s="4">
        <v>3633.8451867557201</v>
      </c>
      <c r="J12" s="4"/>
      <c r="K12" s="4"/>
      <c r="L12" s="4"/>
    </row>
    <row r="13" spans="1:12" x14ac:dyDescent="0.85">
      <c r="I13" s="4">
        <v>3604.715680816028</v>
      </c>
      <c r="J13" s="4"/>
      <c r="K13" s="4"/>
      <c r="L13" s="4"/>
    </row>
    <row r="14" spans="1:12" x14ac:dyDescent="0.85">
      <c r="I14" s="4">
        <v>3575.5497629939118</v>
      </c>
      <c r="J14" s="4"/>
      <c r="K14" s="4"/>
      <c r="L14" s="4"/>
    </row>
    <row r="15" spans="1:12" x14ac:dyDescent="0.85">
      <c r="I15" s="4">
        <v>3546.3473877745187</v>
      </c>
      <c r="J15" s="4"/>
      <c r="K15" s="4"/>
      <c r="L15" s="4"/>
    </row>
    <row r="16" spans="1:12" x14ac:dyDescent="0.85">
      <c r="I16" s="4">
        <v>3517.1085095861004</v>
      </c>
      <c r="J16" s="4"/>
      <c r="K16" s="4"/>
      <c r="L16" s="4"/>
    </row>
    <row r="17" spans="8:12" x14ac:dyDescent="0.85">
      <c r="I17" s="4">
        <v>3487.8330827999471</v>
      </c>
      <c r="J17" s="4"/>
      <c r="K17" s="4"/>
      <c r="L17" s="4"/>
    </row>
    <row r="18" spans="8:12" x14ac:dyDescent="0.85">
      <c r="I18" s="4">
        <v>3458.521061730311</v>
      </c>
      <c r="J18" s="4"/>
      <c r="K18" s="4"/>
      <c r="L18" s="4"/>
    </row>
    <row r="19" spans="8:12" x14ac:dyDescent="0.85">
      <c r="I19" s="4">
        <v>3429.1724006343366</v>
      </c>
      <c r="J19" s="4"/>
      <c r="K19" s="4"/>
      <c r="L19" s="4"/>
    </row>
    <row r="21" spans="8:12" x14ac:dyDescent="0.85">
      <c r="H21" s="1" t="s">
        <v>8</v>
      </c>
    </row>
    <row r="22" spans="8:12" x14ac:dyDescent="0.85">
      <c r="I22" s="4">
        <f>-CUMIPMT(B3/12,B4*12,B2,1,12,0)</f>
        <v>43079.042231701955</v>
      </c>
      <c r="J22" s="4"/>
      <c r="K22" s="4"/>
      <c r="L22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91C54-5402-4174-B734-DAA28F50628E}">
  <dimension ref="A1:C10"/>
  <sheetViews>
    <sheetView workbookViewId="0"/>
  </sheetViews>
  <sheetFormatPr defaultRowHeight="29" x14ac:dyDescent="0.85"/>
  <cols>
    <col min="1" max="1" width="32.546875" customWidth="1"/>
    <col min="2" max="2" width="12.546875" customWidth="1"/>
    <col min="3" max="3" width="50.546875" customWidth="1"/>
  </cols>
  <sheetData>
    <row r="1" spans="1:3" x14ac:dyDescent="0.85">
      <c r="A1" s="6" t="s">
        <v>9</v>
      </c>
    </row>
    <row r="3" spans="1:3" x14ac:dyDescent="0.85">
      <c r="A3" s="2" t="s">
        <v>10</v>
      </c>
      <c r="B3" s="2" t="s">
        <v>11</v>
      </c>
      <c r="C3" s="2" t="s">
        <v>12</v>
      </c>
    </row>
    <row r="4" spans="1:3" x14ac:dyDescent="0.85">
      <c r="A4" s="3" t="s">
        <v>13</v>
      </c>
      <c r="B4" s="8">
        <f>IPMT(IPMT!B3/12,1,IPMT!B4*12,IPMT!B2)+PPMT(IPMT!B3/12,1,IPMT!B4*12,IPMT!B2)</f>
        <v>-26937.449938508966</v>
      </c>
      <c r="C4" s="7" t="s">
        <v>14</v>
      </c>
    </row>
    <row r="5" spans="1:3" x14ac:dyDescent="0.85">
      <c r="A5" s="3" t="s">
        <v>15</v>
      </c>
      <c r="B5" s="8">
        <f>PMT(IPMT!B3/12,IPMT!B4*12,IPMT!B2)</f>
        <v>-26937.449938508966</v>
      </c>
      <c r="C5" s="7" t="s">
        <v>16</v>
      </c>
    </row>
    <row r="6" spans="1:3" x14ac:dyDescent="0.85">
      <c r="A6" s="3" t="s">
        <v>17</v>
      </c>
      <c r="B6" s="8">
        <f>-IPMT(IPMT!B3/12,120,IPMT!B4*12,IPMT!B2)</f>
        <v>33.629775204131043</v>
      </c>
      <c r="C6" s="7" t="s">
        <v>18</v>
      </c>
    </row>
    <row r="7" spans="1:3" x14ac:dyDescent="0.85">
      <c r="A7" s="3" t="s">
        <v>19</v>
      </c>
      <c r="B7" s="8">
        <f>-CUMPRINC(IPMT!B3/12,IPMT!B4*12,IPMT!B2,1,120,0)</f>
        <v>3000000.0000000005</v>
      </c>
      <c r="C7" s="7" t="s">
        <v>20</v>
      </c>
    </row>
    <row r="8" spans="1:3" x14ac:dyDescent="0.85">
      <c r="A8" s="3" t="s">
        <v>21</v>
      </c>
      <c r="B8" s="8" t="e">
        <f>IPMT(IPMT!B3/12,0,IPMT!B4*12,IPMT!B2)</f>
        <v>#NUM!</v>
      </c>
      <c r="C8" s="7" t="s">
        <v>22</v>
      </c>
    </row>
    <row r="9" spans="1:3" x14ac:dyDescent="0.85">
      <c r="A9" s="3" t="s">
        <v>23</v>
      </c>
      <c r="B9" s="8" t="e">
        <f>IPMT(IPMT!B3/12,121,IPMT!B4*12,IPMT!B2)</f>
        <v>#NUM!</v>
      </c>
      <c r="C9" s="7" t="s">
        <v>24</v>
      </c>
    </row>
    <row r="10" spans="1:3" x14ac:dyDescent="0.85">
      <c r="A10" s="3" t="s">
        <v>25</v>
      </c>
      <c r="B10" s="8" t="e">
        <f>CUMIPMT(IPMT!B3/12,IPMT!B4*12,-IPMT!B2,1,12,0)</f>
        <v>#NUM!</v>
      </c>
      <c r="C10" s="7" t="s">
        <v>26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IPMT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2026-11-05T10:50:16Z</dcterms:created>
  <dcterms:modified xsi:type="dcterms:W3CDTF">2026-11-05T10:50:16Z</dcterms:modified>
</cp:coreProperties>
</file>