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338DD47-548E-4C5D-A980-2A811A66ADF4}" xr6:coauthVersionLast="47" xr6:coauthVersionMax="47" xr10:uidLastSave="{00000000-0000-0000-0000-000000000000}"/>
  <bookViews>
    <workbookView xWindow="-110" yWindow="-110" windowWidth="24220" windowHeight="15500" xr2:uid="{DFE2512D-0345-4981-8A32-1133DAE82F3D}"/>
  </bookViews>
  <sheets>
    <sheet name="PIVOTBY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2" i="1" a="1"/>
  <c r="I16" i="1" a="1"/>
  <c r="I9" i="1" a="1"/>
  <c r="I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<sst xmlns="http://schemas.openxmlformats.org/spreadsheetml/2006/main" count="54" uniqueCount="38">
  <si>
    <t>分類</t>
  </si>
  <si>
    <t>商品</t>
  </si>
  <si>
    <t>担当</t>
  </si>
  <si>
    <t>金額</t>
  </si>
  <si>
    <t>果物</t>
  </si>
  <si>
    <t>りんご</t>
  </si>
  <si>
    <t>山田</t>
  </si>
  <si>
    <t>野菜</t>
  </si>
  <si>
    <t>キャベツ</t>
  </si>
  <si>
    <t>佐藤</t>
  </si>
  <si>
    <t>みかん</t>
  </si>
  <si>
    <t>飲料</t>
  </si>
  <si>
    <t>お茶</t>
  </si>
  <si>
    <t>トマト</t>
  </si>
  <si>
    <t>ぶどう</t>
  </si>
  <si>
    <t>鈴木</t>
  </si>
  <si>
    <t>水</t>
  </si>
  <si>
    <t>にんじん</t>
  </si>
  <si>
    <t>分類×担当の合計</t>
  </si>
  <si>
    <t>分類×担当の件数</t>
  </si>
  <si>
    <t>合計なし</t>
  </si>
  <si>
    <t>割合（PERCENTOF）</t>
  </si>
  <si>
    <t>PIVOTBY でつまずくところ</t>
  </si>
  <si>
    <t>ためしたこと</t>
  </si>
  <si>
    <t>結果</t>
  </si>
  <si>
    <t>式</t>
  </si>
  <si>
    <t>SUMIFS で果物×鈴木</t>
  </si>
  <si>
    <t>=SUMIFS(PIVOTBY!D2:D11,PIVOTBY!A2:A11,"果物",PIVOTBY!C2:C11,"鈴木")</t>
  </si>
  <si>
    <t>PIVOTBY の果物×鈴木</t>
  </si>
  <si>
    <t>=INDEX(PIVOTBY(PIVOTBY!A2:A11,PIVOTBY!C2:C11,PIVOTBY!D2:D11,SUM),3,4)</t>
  </si>
  <si>
    <t>データの無い野菜×鈴木は空欄か</t>
  </si>
  <si>
    <t>=INDEX(PIVOTBY(PIVOTBY!A2:A11,PIVOTBY!C2:C11,PIVOTBY!D2:D11,SUM),4,4)=""</t>
  </si>
  <si>
    <t>SUM で金額の総合計</t>
  </si>
  <si>
    <t>=SUM(PIVOTBY!D2:D11)</t>
  </si>
  <si>
    <t>PIVOTBY の右下（総合計）</t>
  </si>
  <si>
    <t>=INDEX(PIVOTBY(PIVOTBY!A2:A11,PIVOTBY!C2:C11,PIVOTBY!D2:D11,SUM),5,5)</t>
  </si>
  <si>
    <t>列の並べ替え順序を -2 にしたときの先頭</t>
  </si>
  <si>
    <t>=INDEX(PIVOTBY(PIVOTBY!A2:A11,PIVOTBY!C2:C11,PIVOTBY!D2:D11,SUM,,,,,-2),1,2)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</si>
</sst>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3160D-6904-4CCD-A0F9-AFCC2E5881DB}">
  <dimension ref="A1:M26"/>
  <sheetViews>
    <sheetView tabSelected="1" workbookViewId="0"/>
  </sheetViews>
  <sheetFormatPr defaultRowHeight="29" x14ac:dyDescent="0.85"/>
  <cols>
    <col min="1" max="1" width="7.546875" customWidth="1"/>
    <col min="2" max="2" width="9.546875" customWidth="1"/>
    <col min="3" max="3" width="7.546875" customWidth="1"/>
    <col min="4" max="4" width="8.546875" customWidth="1"/>
    <col min="7" max="7" width="2.546875" customWidth="1"/>
    <col min="8" max="8" width="4.546875" customWidth="1"/>
    <col min="9" max="9" width="7.546875" customWidth="1"/>
    <col min="10" max="13" width="8.546875" customWidth="1"/>
    <col min="14" max="14" width="11.546875" customWidth="1"/>
  </cols>
  <sheetData>
    <row r="1" spans="1:13" x14ac:dyDescent="0.85">
      <c r="A1" s="2" t="s">
        <v>0</v>
      </c>
      <c r="B1" s="2" t="s">
        <v>1</v>
      </c>
      <c r="C1" s="2" t="s">
        <v>2</v>
      </c>
      <c r="D1" s="2" t="s">
        <v>3</v>
      </c>
      <c r="H1" s="1" t="s">
        <v>18</v>
      </c>
    </row>
    <row r="2" spans="1:13" x14ac:dyDescent="0.85">
      <c r="A2" s="6" t="s">
        <v>4</v>
      </c>
      <c r="B2" s="6" t="s">
        <v>5</v>
      </c>
      <c r="C2" s="6" t="s">
        <v>6</v>
      </c>
      <c r="D2" s="7">
        <v>1200</v>
      </c>
      <c r="I2" s="4" t="str" cm="1">
        <f t="array" ref="I2:M6">_xlfn.PIVOTBY(A2:A11,C2:C11,D2:D11,_xleta.SUM)</f>
        <v/>
      </c>
      <c r="J2" s="4" t="str">
        <v>佐藤</v>
      </c>
      <c r="K2" s="4" t="str">
        <v>山田</v>
      </c>
      <c r="L2" s="4" t="str">
        <v>鈴木</v>
      </c>
      <c r="M2" s="4" t="str">
        <v>合計</v>
      </c>
    </row>
    <row r="3" spans="1:13" x14ac:dyDescent="0.85">
      <c r="A3" s="6" t="s">
        <v>7</v>
      </c>
      <c r="B3" s="6" t="s">
        <v>8</v>
      </c>
      <c r="C3" s="6" t="s">
        <v>9</v>
      </c>
      <c r="D3" s="7">
        <v>800</v>
      </c>
      <c r="I3" s="4" t="str">
        <v>飲料</v>
      </c>
      <c r="J3" s="4">
        <v>350</v>
      </c>
      <c r="K3" s="4">
        <v>300</v>
      </c>
      <c r="L3" s="4">
        <v>200</v>
      </c>
      <c r="M3" s="4">
        <v>850</v>
      </c>
    </row>
    <row r="4" spans="1:13" x14ac:dyDescent="0.85">
      <c r="A4" s="6" t="s">
        <v>4</v>
      </c>
      <c r="B4" s="6" t="s">
        <v>10</v>
      </c>
      <c r="C4" s="6" t="s">
        <v>9</v>
      </c>
      <c r="D4" s="7">
        <v>600</v>
      </c>
      <c r="I4" s="4" t="str">
        <v>果物</v>
      </c>
      <c r="J4" s="4">
        <v>600</v>
      </c>
      <c r="K4" s="4">
        <v>1200</v>
      </c>
      <c r="L4" s="4">
        <v>2500</v>
      </c>
      <c r="M4" s="4">
        <v>4300</v>
      </c>
    </row>
    <row r="5" spans="1:13" x14ac:dyDescent="0.85">
      <c r="A5" s="6" t="s">
        <v>11</v>
      </c>
      <c r="B5" s="6" t="s">
        <v>12</v>
      </c>
      <c r="C5" s="6" t="s">
        <v>6</v>
      </c>
      <c r="D5" s="7">
        <v>300</v>
      </c>
      <c r="I5" s="4" t="str">
        <v>野菜</v>
      </c>
      <c r="J5" s="4">
        <v>1200</v>
      </c>
      <c r="K5" s="4">
        <v>900</v>
      </c>
      <c r="L5" s="4" t="str">
        <v/>
      </c>
      <c r="M5" s="4">
        <v>2100</v>
      </c>
    </row>
    <row r="6" spans="1:13" x14ac:dyDescent="0.85">
      <c r="A6" s="6" t="s">
        <v>7</v>
      </c>
      <c r="B6" s="6" t="s">
        <v>13</v>
      </c>
      <c r="C6" s="6" t="s">
        <v>6</v>
      </c>
      <c r="D6" s="7">
        <v>900</v>
      </c>
      <c r="I6" s="4" t="str">
        <v>合計</v>
      </c>
      <c r="J6" s="4">
        <v>2150</v>
      </c>
      <c r="K6" s="4">
        <v>2400</v>
      </c>
      <c r="L6" s="4">
        <v>2700</v>
      </c>
      <c r="M6" s="4">
        <v>7250</v>
      </c>
    </row>
    <row r="7" spans="1:13" x14ac:dyDescent="0.85">
      <c r="A7" s="6" t="s">
        <v>4</v>
      </c>
      <c r="B7" s="6" t="s">
        <v>14</v>
      </c>
      <c r="C7" s="6" t="s">
        <v>15</v>
      </c>
      <c r="D7" s="7">
        <v>1500</v>
      </c>
    </row>
    <row r="8" spans="1:13" x14ac:dyDescent="0.85">
      <c r="A8" s="6" t="s">
        <v>11</v>
      </c>
      <c r="B8" s="6" t="s">
        <v>16</v>
      </c>
      <c r="C8" s="6" t="s">
        <v>15</v>
      </c>
      <c r="D8" s="7">
        <v>200</v>
      </c>
      <c r="H8" s="1" t="s">
        <v>19</v>
      </c>
    </row>
    <row r="9" spans="1:13" x14ac:dyDescent="0.85">
      <c r="A9" s="6" t="s">
        <v>7</v>
      </c>
      <c r="B9" s="6" t="s">
        <v>17</v>
      </c>
      <c r="C9" s="6" t="s">
        <v>9</v>
      </c>
      <c r="D9" s="7">
        <v>400</v>
      </c>
      <c r="I9" t="str" cm="1">
        <f t="array" ref="I9:M13">_xlfn.PIVOTBY(A2:A11,C2:C11,D2:D11,_xleta.COUNT)</f>
        <v/>
      </c>
      <c r="J9" t="str">
        <v>佐藤</v>
      </c>
      <c r="K9" t="str">
        <v>山田</v>
      </c>
      <c r="L9" t="str">
        <v>鈴木</v>
      </c>
      <c r="M9" t="str">
        <v>合計</v>
      </c>
    </row>
    <row r="10" spans="1:13" x14ac:dyDescent="0.85">
      <c r="A10" s="6" t="s">
        <v>4</v>
      </c>
      <c r="B10" s="6" t="s">
        <v>5</v>
      </c>
      <c r="C10" s="6" t="s">
        <v>15</v>
      </c>
      <c r="D10" s="7">
        <v>1000</v>
      </c>
      <c r="I10" t="str">
        <v>飲料</v>
      </c>
      <c r="J10">
        <v>1</v>
      </c>
      <c r="K10">
        <v>1</v>
      </c>
      <c r="L10">
        <v>1</v>
      </c>
      <c r="M10">
        <v>3</v>
      </c>
    </row>
    <row r="11" spans="1:13" x14ac:dyDescent="0.85">
      <c r="A11" s="6" t="s">
        <v>11</v>
      </c>
      <c r="B11" s="6" t="s">
        <v>12</v>
      </c>
      <c r="C11" s="6" t="s">
        <v>9</v>
      </c>
      <c r="D11" s="7">
        <v>350</v>
      </c>
      <c r="I11" t="str">
        <v>果物</v>
      </c>
      <c r="J11">
        <v>1</v>
      </c>
      <c r="K11">
        <v>1</v>
      </c>
      <c r="L11">
        <v>2</v>
      </c>
      <c r="M11">
        <v>4</v>
      </c>
    </row>
    <row r="12" spans="1:13" x14ac:dyDescent="0.85">
      <c r="I12" t="str">
        <v>野菜</v>
      </c>
      <c r="J12">
        <v>2</v>
      </c>
      <c r="K12">
        <v>1</v>
      </c>
      <c r="L12" t="str">
        <v/>
      </c>
      <c r="M12">
        <v>3</v>
      </c>
    </row>
    <row r="13" spans="1:13" x14ac:dyDescent="0.85">
      <c r="I13" t="str">
        <v>合計</v>
      </c>
      <c r="J13">
        <v>4</v>
      </c>
      <c r="K13">
        <v>3</v>
      </c>
      <c r="L13">
        <v>3</v>
      </c>
      <c r="M13">
        <v>10</v>
      </c>
    </row>
    <row r="15" spans="1:13" x14ac:dyDescent="0.85">
      <c r="H15" s="1" t="s">
        <v>20</v>
      </c>
    </row>
    <row r="16" spans="1:13" x14ac:dyDescent="0.85">
      <c r="I16" s="4" t="str" cm="1">
        <f t="array" ref="I16:L19">_xlfn.PIVOTBY(A2:A11,C2:C11,D2:D11,_xleta.SUM,,0,,0)</f>
        <v/>
      </c>
      <c r="J16" s="4" t="str">
        <v>佐藤</v>
      </c>
      <c r="K16" s="4" t="str">
        <v>山田</v>
      </c>
      <c r="L16" s="4" t="str">
        <v>鈴木</v>
      </c>
      <c r="M16" s="4"/>
    </row>
    <row r="17" spans="8:13" x14ac:dyDescent="0.85">
      <c r="I17" s="4" t="str">
        <v>飲料</v>
      </c>
      <c r="J17" s="4">
        <v>350</v>
      </c>
      <c r="K17" s="4">
        <v>300</v>
      </c>
      <c r="L17" s="4">
        <v>200</v>
      </c>
      <c r="M17" s="4"/>
    </row>
    <row r="18" spans="8:13" x14ac:dyDescent="0.85">
      <c r="I18" s="4" t="str">
        <v>果物</v>
      </c>
      <c r="J18" s="4">
        <v>600</v>
      </c>
      <c r="K18" s="4">
        <v>1200</v>
      </c>
      <c r="L18" s="4">
        <v>2500</v>
      </c>
      <c r="M18" s="4"/>
    </row>
    <row r="19" spans="8:13" x14ac:dyDescent="0.85">
      <c r="I19" s="4" t="str">
        <v>野菜</v>
      </c>
      <c r="J19" s="4">
        <v>1200</v>
      </c>
      <c r="K19" s="4">
        <v>900</v>
      </c>
      <c r="L19" s="4" t="str">
        <v/>
      </c>
      <c r="M19" s="4"/>
    </row>
    <row r="21" spans="8:13" x14ac:dyDescent="0.85">
      <c r="H21" s="1" t="s">
        <v>21</v>
      </c>
    </row>
    <row r="22" spans="8:13" x14ac:dyDescent="0.85">
      <c r="I22" s="5" t="str" cm="1">
        <f t="array" ref="I22:M26">_xlfn.PIVOTBY(A2:A11,C2:C11,D2:D11,_xleta.PERCENTOF)</f>
        <v/>
      </c>
      <c r="J22" s="5" t="str">
        <v>佐藤</v>
      </c>
      <c r="K22" s="5" t="str">
        <v>山田</v>
      </c>
      <c r="L22" s="5" t="str">
        <v>鈴木</v>
      </c>
      <c r="M22" s="5" t="str">
        <v>合計</v>
      </c>
    </row>
    <row r="23" spans="8:13" x14ac:dyDescent="0.85">
      <c r="I23" s="5" t="str">
        <v>飲料</v>
      </c>
      <c r="J23" s="5">
        <v>0.16279069767441862</v>
      </c>
      <c r="K23" s="5">
        <v>0.125</v>
      </c>
      <c r="L23" s="5">
        <v>7.407407407407407E-2</v>
      </c>
      <c r="M23" s="5">
        <v>0.11724137931034483</v>
      </c>
    </row>
    <row r="24" spans="8:13" x14ac:dyDescent="0.85">
      <c r="I24" s="5" t="str">
        <v>果物</v>
      </c>
      <c r="J24" s="5">
        <v>0.27906976744186046</v>
      </c>
      <c r="K24" s="5">
        <v>0.5</v>
      </c>
      <c r="L24" s="5">
        <v>0.92592592592592593</v>
      </c>
      <c r="M24" s="5">
        <v>0.59310344827586203</v>
      </c>
    </row>
    <row r="25" spans="8:13" x14ac:dyDescent="0.85">
      <c r="I25" s="5" t="str">
        <v>野菜</v>
      </c>
      <c r="J25" s="5">
        <v>0.55813953488372092</v>
      </c>
      <c r="K25" s="5">
        <v>0.375</v>
      </c>
      <c r="L25" s="5" t="str">
        <v/>
      </c>
      <c r="M25" s="5">
        <v>0.28965517241379313</v>
      </c>
    </row>
    <row r="26" spans="8:13" x14ac:dyDescent="0.85">
      <c r="I26" s="5" t="str">
        <v>合計</v>
      </c>
      <c r="J26" s="5">
        <v>1</v>
      </c>
      <c r="K26" s="5">
        <v>1</v>
      </c>
      <c r="L26" s="5">
        <v>1</v>
      </c>
      <c r="M26" s="5">
        <v>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44D7-BD8C-43AC-B4D4-85D33BA50961}">
  <dimension ref="A1:C9"/>
  <sheetViews>
    <sheetView workbookViewId="0"/>
  </sheetViews>
  <sheetFormatPr defaultRowHeight="29" x14ac:dyDescent="0.85"/>
  <cols>
    <col min="1" max="1" width="46.546875" customWidth="1"/>
    <col min="2" max="2" width="8.546875" customWidth="1"/>
    <col min="3" max="3" width="86.546875" customWidth="1"/>
  </cols>
  <sheetData>
    <row r="1" spans="1:3" x14ac:dyDescent="0.85">
      <c r="A1" s="8" t="s">
        <v>22</v>
      </c>
    </row>
    <row r="3" spans="1:3" x14ac:dyDescent="0.85">
      <c r="A3" s="2" t="s">
        <v>23</v>
      </c>
      <c r="B3" s="2" t="s">
        <v>24</v>
      </c>
      <c r="C3" s="2" t="s">
        <v>25</v>
      </c>
    </row>
    <row r="4" spans="1:3" x14ac:dyDescent="0.85">
      <c r="A4" s="3" t="s">
        <v>26</v>
      </c>
      <c r="B4" s="7">
        <f>SUMIFS(PIVOTBY!D2:D11,PIVOTBY!A2:A11,"果物",PIVOTBY!C2:C11,"鈴木")</f>
        <v>2500</v>
      </c>
      <c r="C4" s="9" t="s">
        <v>27</v>
      </c>
    </row>
    <row r="5" spans="1:3" x14ac:dyDescent="0.85">
      <c r="A5" s="3" t="s">
        <v>28</v>
      </c>
      <c r="B5" s="7">
        <f>INDEX(_xlfn.PIVOTBY(PIVOTBY!A2:A11,PIVOTBY!C2:C11,PIVOTBY!D2:D11,_xleta.SUM),3,4)</f>
        <v>2500</v>
      </c>
      <c r="C5" s="9" t="s">
        <v>29</v>
      </c>
    </row>
    <row r="6" spans="1:3" x14ac:dyDescent="0.85">
      <c r="A6" s="3" t="s">
        <v>30</v>
      </c>
      <c r="B6" s="7" t="b">
        <f>INDEX(_xlfn.PIVOTBY(PIVOTBY!A2:A11,PIVOTBY!C2:C11,PIVOTBY!D2:D11,_xleta.SUM),4,4)=""</f>
        <v>1</v>
      </c>
      <c r="C6" s="9" t="s">
        <v>31</v>
      </c>
    </row>
    <row r="7" spans="1:3" x14ac:dyDescent="0.85">
      <c r="A7" s="3" t="s">
        <v>32</v>
      </c>
      <c r="B7" s="7">
        <f>SUM(PIVOTBY!D2:D11)</f>
        <v>7250</v>
      </c>
      <c r="C7" s="9" t="s">
        <v>33</v>
      </c>
    </row>
    <row r="8" spans="1:3" x14ac:dyDescent="0.85">
      <c r="A8" s="3" t="s">
        <v>34</v>
      </c>
      <c r="B8" s="7">
        <f>INDEX(_xlfn.PIVOTBY(PIVOTBY!A2:A11,PIVOTBY!C2:C11,PIVOTBY!D2:D11,_xleta.SUM),5,5)</f>
        <v>7250</v>
      </c>
      <c r="C8" s="9" t="s">
        <v>35</v>
      </c>
    </row>
    <row r="9" spans="1:3" x14ac:dyDescent="0.85">
      <c r="A9" s="3" t="s">
        <v>36</v>
      </c>
      <c r="B9" s="7" t="str">
        <f>INDEX(_xlfn.PIVOTBY(PIVOTBY!A2:A11,PIVOTBY!C2:C11,PIVOTBY!D2:D11,_xleta.SUM,,,,,-2),1,2)</f>
        <v>鈴木</v>
      </c>
      <c r="C9" s="9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PIVOTBY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2026-11-04T22:41:59Z</dcterms:created>
  <dcterms:modified xsi:type="dcterms:W3CDTF">2026-11-04T22:42:00Z</dcterms:modified>
</cp:coreProperties>
</file>