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ガントチャート" sheetId="1" state="visible" r:id="rId1"/>
  </sheets>
  <definedNames>
    <definedName name="_xlnm.Print_Area" localSheetId="0">'ガントチャート'!$A$1:$AV$16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d"/>
    <numFmt numFmtId="167" formatCode="m/d"/>
  </numFmts>
  <fonts count="9">
    <font>
      <name val="Calibri"/>
      <family val="2"/>
      <color theme="1"/>
      <sz val="11"/>
      <scheme val="minor"/>
    </font>
    <font>
      <name val="Yu Gothic"/>
      <b val="1"/>
      <color rgb="00217346"/>
      <sz val="15"/>
    </font>
    <font>
      <name val="Yu Gothic"/>
      <b val="1"/>
    </font>
    <font>
      <name val="Yu Gothic"/>
      <b val="1"/>
      <sz val="12"/>
    </font>
    <font>
      <name val="Yu Gothic"/>
      <color rgb="00808080"/>
      <sz val="9"/>
    </font>
    <font>
      <name val="Yu Gothic"/>
      <b val="1"/>
      <color rgb="00FFFFFF"/>
    </font>
    <font>
      <name val="Yu Gothic"/>
      <b val="1"/>
      <sz val="9"/>
    </font>
    <font>
      <name val="Yu Gothic"/>
      <sz val="9"/>
    </font>
    <font>
      <name val="Yu Gothic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2" borderId="0" applyAlignment="1" pivotButton="0" quotePrefix="0" xfId="0">
      <alignment horizontal="center"/>
    </xf>
    <xf numFmtId="0" fontId="4" fillId="0" borderId="0" pivotButton="0" quotePrefix="0" xfId="0"/>
    <xf numFmtId="0" fontId="6" fillId="0" borderId="1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8" fillId="0" borderId="1" pivotButton="0" quotePrefix="0" xfId="0"/>
    <xf numFmtId="167" fontId="8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bgColor rgb="005B9BD5"/>
        </patternFill>
      </fill>
    </dxf>
    <dxf>
      <fill>
        <patternFill patternType="solid">
          <bgColor rgb="00FFE699"/>
        </patternFill>
      </fill>
    </dxf>
    <dxf>
      <fill>
        <patternFill patternType="solid"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16"/>
  <sheetViews>
    <sheetView workbookViewId="0">
      <pane xSplit="6" ySplit="6" topLeftCell="G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8" customWidth="1" min="2" max="2"/>
    <col width="7" customWidth="1" min="3" max="3"/>
    <col width="7" customWidth="1" min="4" max="4"/>
    <col width="7" customWidth="1" min="5" max="5"/>
    <col width="5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</cols>
  <sheetData>
    <row r="1">
      <c r="A1" s="1" t="inlineStr">
        <is>
          <t>ガントチャート（Webサイト制作の例）</t>
        </is>
      </c>
    </row>
    <row r="2">
      <c r="A2" s="2" t="inlineStr">
        <is>
          <t>表示開始日</t>
        </is>
      </c>
      <c r="C2" s="3" t="n">
        <v>46328</v>
      </c>
      <c r="G2" s="4" t="inlineStr">
        <is>
          <t>← この日から6週間分のカレンダーを表示</t>
        </is>
      </c>
    </row>
    <row r="4">
      <c r="G4" s="5">
        <f>IF(OR(0=0,DAY(G5)=1),TEXT(G5,"m月"),"")</f>
        <v/>
      </c>
      <c r="H4" s="5">
        <f>IF(OR(1=0,DAY(H5)=1),TEXT(H5,"m月"),"")</f>
        <v/>
      </c>
      <c r="I4" s="5">
        <f>IF(OR(2=0,DAY(I5)=1),TEXT(I5,"m月"),"")</f>
        <v/>
      </c>
      <c r="J4" s="5">
        <f>IF(OR(3=0,DAY(J5)=1),TEXT(J5,"m月"),"")</f>
        <v/>
      </c>
      <c r="K4" s="5">
        <f>IF(OR(4=0,DAY(K5)=1),TEXT(K5,"m月"),"")</f>
        <v/>
      </c>
      <c r="L4" s="5">
        <f>IF(OR(5=0,DAY(L5)=1),TEXT(L5,"m月"),"")</f>
        <v/>
      </c>
      <c r="M4" s="5">
        <f>IF(OR(6=0,DAY(M5)=1),TEXT(M5,"m月"),"")</f>
        <v/>
      </c>
      <c r="N4" s="5">
        <f>IF(OR(7=0,DAY(N5)=1),TEXT(N5,"m月"),"")</f>
        <v/>
      </c>
      <c r="O4" s="5">
        <f>IF(OR(8=0,DAY(O5)=1),TEXT(O5,"m月"),"")</f>
        <v/>
      </c>
      <c r="P4" s="5">
        <f>IF(OR(9=0,DAY(P5)=1),TEXT(P5,"m月"),"")</f>
        <v/>
      </c>
      <c r="Q4" s="5">
        <f>IF(OR(10=0,DAY(Q5)=1),TEXT(Q5,"m月"),"")</f>
        <v/>
      </c>
      <c r="R4" s="5">
        <f>IF(OR(11=0,DAY(R5)=1),TEXT(R5,"m月"),"")</f>
        <v/>
      </c>
      <c r="S4" s="5">
        <f>IF(OR(12=0,DAY(S5)=1),TEXT(S5,"m月"),"")</f>
        <v/>
      </c>
      <c r="T4" s="5">
        <f>IF(OR(13=0,DAY(T5)=1),TEXT(T5,"m月"),"")</f>
        <v/>
      </c>
      <c r="U4" s="5">
        <f>IF(OR(14=0,DAY(U5)=1),TEXT(U5,"m月"),"")</f>
        <v/>
      </c>
      <c r="V4" s="5">
        <f>IF(OR(15=0,DAY(V5)=1),TEXT(V5,"m月"),"")</f>
        <v/>
      </c>
      <c r="W4" s="5">
        <f>IF(OR(16=0,DAY(W5)=1),TEXT(W5,"m月"),"")</f>
        <v/>
      </c>
      <c r="X4" s="5">
        <f>IF(OR(17=0,DAY(X5)=1),TEXT(X5,"m月"),"")</f>
        <v/>
      </c>
      <c r="Y4" s="5">
        <f>IF(OR(18=0,DAY(Y5)=1),TEXT(Y5,"m月"),"")</f>
        <v/>
      </c>
      <c r="Z4" s="5">
        <f>IF(OR(19=0,DAY(Z5)=1),TEXT(Z5,"m月"),"")</f>
        <v/>
      </c>
      <c r="AA4" s="5">
        <f>IF(OR(20=0,DAY(AA5)=1),TEXT(AA5,"m月"),"")</f>
        <v/>
      </c>
      <c r="AB4" s="5">
        <f>IF(OR(21=0,DAY(AB5)=1),TEXT(AB5,"m月"),"")</f>
        <v/>
      </c>
      <c r="AC4" s="5">
        <f>IF(OR(22=0,DAY(AC5)=1),TEXT(AC5,"m月"),"")</f>
        <v/>
      </c>
      <c r="AD4" s="5">
        <f>IF(OR(23=0,DAY(AD5)=1),TEXT(AD5,"m月"),"")</f>
        <v/>
      </c>
      <c r="AE4" s="5">
        <f>IF(OR(24=0,DAY(AE5)=1),TEXT(AE5,"m月"),"")</f>
        <v/>
      </c>
      <c r="AF4" s="5">
        <f>IF(OR(25=0,DAY(AF5)=1),TEXT(AF5,"m月"),"")</f>
        <v/>
      </c>
      <c r="AG4" s="5">
        <f>IF(OR(26=0,DAY(AG5)=1),TEXT(AG5,"m月"),"")</f>
        <v/>
      </c>
      <c r="AH4" s="5">
        <f>IF(OR(27=0,DAY(AH5)=1),TEXT(AH5,"m月"),"")</f>
        <v/>
      </c>
      <c r="AI4" s="5">
        <f>IF(OR(28=0,DAY(AI5)=1),TEXT(AI5,"m月"),"")</f>
        <v/>
      </c>
      <c r="AJ4" s="5">
        <f>IF(OR(29=0,DAY(AJ5)=1),TEXT(AJ5,"m月"),"")</f>
        <v/>
      </c>
      <c r="AK4" s="5">
        <f>IF(OR(30=0,DAY(AK5)=1),TEXT(AK5,"m月"),"")</f>
        <v/>
      </c>
      <c r="AL4" s="5">
        <f>IF(OR(31=0,DAY(AL5)=1),TEXT(AL5,"m月"),"")</f>
        <v/>
      </c>
      <c r="AM4" s="5">
        <f>IF(OR(32=0,DAY(AM5)=1),TEXT(AM5,"m月"),"")</f>
        <v/>
      </c>
      <c r="AN4" s="5">
        <f>IF(OR(33=0,DAY(AN5)=1),TEXT(AN5,"m月"),"")</f>
        <v/>
      </c>
      <c r="AO4" s="5">
        <f>IF(OR(34=0,DAY(AO5)=1),TEXT(AO5,"m月"),"")</f>
        <v/>
      </c>
      <c r="AP4" s="5">
        <f>IF(OR(35=0,DAY(AP5)=1),TEXT(AP5,"m月"),"")</f>
        <v/>
      </c>
      <c r="AQ4" s="5">
        <f>IF(OR(36=0,DAY(AQ5)=1),TEXT(AQ5,"m月"),"")</f>
        <v/>
      </c>
      <c r="AR4" s="5">
        <f>IF(OR(37=0,DAY(AR5)=1),TEXT(AR5,"m月"),"")</f>
        <v/>
      </c>
      <c r="AS4" s="5">
        <f>IF(OR(38=0,DAY(AS5)=1),TEXT(AS5,"m月"),"")</f>
        <v/>
      </c>
      <c r="AT4" s="5">
        <f>IF(OR(39=0,DAY(AT5)=1),TEXT(AT5,"m月"),"")</f>
        <v/>
      </c>
      <c r="AU4" s="5">
        <f>IF(OR(40=0,DAY(AU5)=1),TEXT(AU5,"m月"),"")</f>
        <v/>
      </c>
      <c r="AV4" s="5">
        <f>IF(OR(41=0,DAY(AV5)=1),TEXT(AV5,"m月"),"")</f>
        <v/>
      </c>
    </row>
    <row r="5">
      <c r="A5" s="6" t="inlineStr">
        <is>
          <t>No</t>
        </is>
      </c>
      <c r="B5" s="6" t="inlineStr">
        <is>
          <t>タスク</t>
        </is>
      </c>
      <c r="C5" s="6" t="inlineStr">
        <is>
          <t>担当</t>
        </is>
      </c>
      <c r="D5" s="6" t="inlineStr">
        <is>
          <t>開始日</t>
        </is>
      </c>
      <c r="E5" s="6" t="inlineStr">
        <is>
          <t>終了日</t>
        </is>
      </c>
      <c r="F5" s="6" t="inlineStr">
        <is>
          <t>日数</t>
        </is>
      </c>
      <c r="G5" s="7">
        <f>$C$2+0</f>
        <v/>
      </c>
      <c r="H5" s="7">
        <f>$C$2+1</f>
        <v/>
      </c>
      <c r="I5" s="7">
        <f>$C$2+2</f>
        <v/>
      </c>
      <c r="J5" s="7">
        <f>$C$2+3</f>
        <v/>
      </c>
      <c r="K5" s="7">
        <f>$C$2+4</f>
        <v/>
      </c>
      <c r="L5" s="7">
        <f>$C$2+5</f>
        <v/>
      </c>
      <c r="M5" s="7">
        <f>$C$2+6</f>
        <v/>
      </c>
      <c r="N5" s="7">
        <f>$C$2+7</f>
        <v/>
      </c>
      <c r="O5" s="7">
        <f>$C$2+8</f>
        <v/>
      </c>
      <c r="P5" s="7">
        <f>$C$2+9</f>
        <v/>
      </c>
      <c r="Q5" s="7">
        <f>$C$2+10</f>
        <v/>
      </c>
      <c r="R5" s="7">
        <f>$C$2+11</f>
        <v/>
      </c>
      <c r="S5" s="7">
        <f>$C$2+12</f>
        <v/>
      </c>
      <c r="T5" s="7">
        <f>$C$2+13</f>
        <v/>
      </c>
      <c r="U5" s="7">
        <f>$C$2+14</f>
        <v/>
      </c>
      <c r="V5" s="7">
        <f>$C$2+15</f>
        <v/>
      </c>
      <c r="W5" s="7">
        <f>$C$2+16</f>
        <v/>
      </c>
      <c r="X5" s="7">
        <f>$C$2+17</f>
        <v/>
      </c>
      <c r="Y5" s="7">
        <f>$C$2+18</f>
        <v/>
      </c>
      <c r="Z5" s="7">
        <f>$C$2+19</f>
        <v/>
      </c>
      <c r="AA5" s="7">
        <f>$C$2+20</f>
        <v/>
      </c>
      <c r="AB5" s="7">
        <f>$C$2+21</f>
        <v/>
      </c>
      <c r="AC5" s="7">
        <f>$C$2+22</f>
        <v/>
      </c>
      <c r="AD5" s="7">
        <f>$C$2+23</f>
        <v/>
      </c>
      <c r="AE5" s="7">
        <f>$C$2+24</f>
        <v/>
      </c>
      <c r="AF5" s="7">
        <f>$C$2+25</f>
        <v/>
      </c>
      <c r="AG5" s="7">
        <f>$C$2+26</f>
        <v/>
      </c>
      <c r="AH5" s="7">
        <f>$C$2+27</f>
        <v/>
      </c>
      <c r="AI5" s="7">
        <f>$C$2+28</f>
        <v/>
      </c>
      <c r="AJ5" s="7">
        <f>$C$2+29</f>
        <v/>
      </c>
      <c r="AK5" s="7">
        <f>$C$2+30</f>
        <v/>
      </c>
      <c r="AL5" s="7">
        <f>$C$2+31</f>
        <v/>
      </c>
      <c r="AM5" s="7">
        <f>$C$2+32</f>
        <v/>
      </c>
      <c r="AN5" s="7">
        <f>$C$2+33</f>
        <v/>
      </c>
      <c r="AO5" s="7">
        <f>$C$2+34</f>
        <v/>
      </c>
      <c r="AP5" s="7">
        <f>$C$2+35</f>
        <v/>
      </c>
      <c r="AQ5" s="7">
        <f>$C$2+36</f>
        <v/>
      </c>
      <c r="AR5" s="7">
        <f>$C$2+37</f>
        <v/>
      </c>
      <c r="AS5" s="7">
        <f>$C$2+38</f>
        <v/>
      </c>
      <c r="AT5" s="7">
        <f>$C$2+39</f>
        <v/>
      </c>
      <c r="AU5" s="7">
        <f>$C$2+40</f>
        <v/>
      </c>
      <c r="AV5" s="7">
        <f>$C$2+41</f>
        <v/>
      </c>
    </row>
    <row r="6">
      <c r="G6" s="8">
        <f>TEXT(G5,"aaa")</f>
        <v/>
      </c>
      <c r="H6" s="8">
        <f>TEXT(H5,"aaa")</f>
        <v/>
      </c>
      <c r="I6" s="8">
        <f>TEXT(I5,"aaa")</f>
        <v/>
      </c>
      <c r="J6" s="8">
        <f>TEXT(J5,"aaa")</f>
        <v/>
      </c>
      <c r="K6" s="8">
        <f>TEXT(K5,"aaa")</f>
        <v/>
      </c>
      <c r="L6" s="8">
        <f>TEXT(L5,"aaa")</f>
        <v/>
      </c>
      <c r="M6" s="8">
        <f>TEXT(M5,"aaa")</f>
        <v/>
      </c>
      <c r="N6" s="8">
        <f>TEXT(N5,"aaa")</f>
        <v/>
      </c>
      <c r="O6" s="8">
        <f>TEXT(O5,"aaa")</f>
        <v/>
      </c>
      <c r="P6" s="8">
        <f>TEXT(P5,"aaa")</f>
        <v/>
      </c>
      <c r="Q6" s="8">
        <f>TEXT(Q5,"aaa")</f>
        <v/>
      </c>
      <c r="R6" s="8">
        <f>TEXT(R5,"aaa")</f>
        <v/>
      </c>
      <c r="S6" s="8">
        <f>TEXT(S5,"aaa")</f>
        <v/>
      </c>
      <c r="T6" s="8">
        <f>TEXT(T5,"aaa")</f>
        <v/>
      </c>
      <c r="U6" s="8">
        <f>TEXT(U5,"aaa")</f>
        <v/>
      </c>
      <c r="V6" s="8">
        <f>TEXT(V5,"aaa")</f>
        <v/>
      </c>
      <c r="W6" s="8">
        <f>TEXT(W5,"aaa")</f>
        <v/>
      </c>
      <c r="X6" s="8">
        <f>TEXT(X5,"aaa")</f>
        <v/>
      </c>
      <c r="Y6" s="8">
        <f>TEXT(Y5,"aaa")</f>
        <v/>
      </c>
      <c r="Z6" s="8">
        <f>TEXT(Z5,"aaa")</f>
        <v/>
      </c>
      <c r="AA6" s="8">
        <f>TEXT(AA5,"aaa")</f>
        <v/>
      </c>
      <c r="AB6" s="8">
        <f>TEXT(AB5,"aaa")</f>
        <v/>
      </c>
      <c r="AC6" s="8">
        <f>TEXT(AC5,"aaa")</f>
        <v/>
      </c>
      <c r="AD6" s="8">
        <f>TEXT(AD5,"aaa")</f>
        <v/>
      </c>
      <c r="AE6" s="8">
        <f>TEXT(AE5,"aaa")</f>
        <v/>
      </c>
      <c r="AF6" s="8">
        <f>TEXT(AF5,"aaa")</f>
        <v/>
      </c>
      <c r="AG6" s="8">
        <f>TEXT(AG5,"aaa")</f>
        <v/>
      </c>
      <c r="AH6" s="8">
        <f>TEXT(AH5,"aaa")</f>
        <v/>
      </c>
      <c r="AI6" s="8">
        <f>TEXT(AI5,"aaa")</f>
        <v/>
      </c>
      <c r="AJ6" s="8">
        <f>TEXT(AJ5,"aaa")</f>
        <v/>
      </c>
      <c r="AK6" s="8">
        <f>TEXT(AK5,"aaa")</f>
        <v/>
      </c>
      <c r="AL6" s="8">
        <f>TEXT(AL5,"aaa")</f>
        <v/>
      </c>
      <c r="AM6" s="8">
        <f>TEXT(AM5,"aaa")</f>
        <v/>
      </c>
      <c r="AN6" s="8">
        <f>TEXT(AN5,"aaa")</f>
        <v/>
      </c>
      <c r="AO6" s="8">
        <f>TEXT(AO5,"aaa")</f>
        <v/>
      </c>
      <c r="AP6" s="8">
        <f>TEXT(AP5,"aaa")</f>
        <v/>
      </c>
      <c r="AQ6" s="8">
        <f>TEXT(AQ5,"aaa")</f>
        <v/>
      </c>
      <c r="AR6" s="8">
        <f>TEXT(AR5,"aaa")</f>
        <v/>
      </c>
      <c r="AS6" s="8">
        <f>TEXT(AS5,"aaa")</f>
        <v/>
      </c>
      <c r="AT6" s="8">
        <f>TEXT(AT5,"aaa")</f>
        <v/>
      </c>
      <c r="AU6" s="8">
        <f>TEXT(AU5,"aaa")</f>
        <v/>
      </c>
      <c r="AV6" s="8">
        <f>TEXT(AV5,"aaa")</f>
        <v/>
      </c>
    </row>
    <row r="7" ht="20" customHeight="1">
      <c r="A7" s="9" t="n">
        <v>1</v>
      </c>
      <c r="B7" s="10" t="inlineStr">
        <is>
          <t>企画・要件整理</t>
        </is>
      </c>
      <c r="C7" s="10" t="inlineStr">
        <is>
          <t>佐藤</t>
        </is>
      </c>
      <c r="D7" s="11" t="n">
        <v>46328</v>
      </c>
      <c r="E7" s="11" t="n">
        <v>46332</v>
      </c>
      <c r="F7" s="9">
        <f>IF(OR(D7="",E7=""),"",E7-D7+1)</f>
        <v/>
      </c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  <c r="AL7" s="10" t="n"/>
      <c r="AM7" s="10" t="n"/>
      <c r="AN7" s="10" t="n"/>
      <c r="AO7" s="10" t="n"/>
      <c r="AP7" s="10" t="n"/>
      <c r="AQ7" s="10" t="n"/>
      <c r="AR7" s="10" t="n"/>
      <c r="AS7" s="10" t="n"/>
      <c r="AT7" s="10" t="n"/>
      <c r="AU7" s="10" t="n"/>
      <c r="AV7" s="10" t="n"/>
    </row>
    <row r="8" ht="20" customHeight="1">
      <c r="A8" s="9" t="n">
        <v>2</v>
      </c>
      <c r="B8" s="10" t="inlineStr">
        <is>
          <t>サイト構成の設計</t>
        </is>
      </c>
      <c r="C8" s="10" t="inlineStr">
        <is>
          <t>鈴木</t>
        </is>
      </c>
      <c r="D8" s="11" t="n">
        <v>46335</v>
      </c>
      <c r="E8" s="11" t="n">
        <v>46339</v>
      </c>
      <c r="F8" s="9">
        <f>IF(OR(D8="",E8=""),"",E8-D8+1)</f>
        <v/>
      </c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10" t="n"/>
      <c r="AM8" s="10" t="n"/>
      <c r="AN8" s="10" t="n"/>
      <c r="AO8" s="10" t="n"/>
      <c r="AP8" s="10" t="n"/>
      <c r="AQ8" s="10" t="n"/>
      <c r="AR8" s="10" t="n"/>
      <c r="AS8" s="10" t="n"/>
      <c r="AT8" s="10" t="n"/>
      <c r="AU8" s="10" t="n"/>
      <c r="AV8" s="10" t="n"/>
    </row>
    <row r="9" ht="20" customHeight="1">
      <c r="A9" s="9" t="n">
        <v>3</v>
      </c>
      <c r="B9" s="10" t="inlineStr">
        <is>
          <t>デザイン作成</t>
        </is>
      </c>
      <c r="C9" s="10" t="inlineStr">
        <is>
          <t>高橋</t>
        </is>
      </c>
      <c r="D9" s="11" t="n">
        <v>46338</v>
      </c>
      <c r="E9" s="11" t="n">
        <v>46346</v>
      </c>
      <c r="F9" s="9">
        <f>IF(OR(D9="",E9=""),"",E9-D9+1)</f>
        <v/>
      </c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</row>
    <row r="10" ht="20" customHeight="1">
      <c r="A10" s="9" t="n">
        <v>4</v>
      </c>
      <c r="B10" s="10" t="inlineStr">
        <is>
          <t>原稿・写真の準備</t>
        </is>
      </c>
      <c r="C10" s="10" t="inlineStr">
        <is>
          <t>田中</t>
        </is>
      </c>
      <c r="D10" s="11" t="n">
        <v>46342</v>
      </c>
      <c r="E10" s="11" t="n">
        <v>46353</v>
      </c>
      <c r="F10" s="9">
        <f>IF(OR(D10="",E10=""),"",E10-D10+1)</f>
        <v/>
      </c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0" t="n"/>
      <c r="AM10" s="10" t="n"/>
      <c r="AN10" s="10" t="n"/>
      <c r="AO10" s="10" t="n"/>
      <c r="AP10" s="10" t="n"/>
      <c r="AQ10" s="10" t="n"/>
      <c r="AR10" s="10" t="n"/>
      <c r="AS10" s="10" t="n"/>
      <c r="AT10" s="10" t="n"/>
      <c r="AU10" s="10" t="n"/>
      <c r="AV10" s="10" t="n"/>
    </row>
    <row r="11" ht="20" customHeight="1">
      <c r="A11" s="9" t="n">
        <v>5</v>
      </c>
      <c r="B11" s="10" t="inlineStr">
        <is>
          <t>コーディング</t>
        </is>
      </c>
      <c r="C11" s="10" t="inlineStr">
        <is>
          <t>伊藤</t>
        </is>
      </c>
      <c r="D11" s="11" t="n">
        <v>46350</v>
      </c>
      <c r="E11" s="11" t="n">
        <v>46360</v>
      </c>
      <c r="F11" s="9">
        <f>IF(OR(D11="",E11=""),"",E11-D11+1)</f>
        <v/>
      </c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  <c r="AO11" s="10" t="n"/>
      <c r="AP11" s="10" t="n"/>
      <c r="AQ11" s="10" t="n"/>
      <c r="AR11" s="10" t="n"/>
      <c r="AS11" s="10" t="n"/>
      <c r="AT11" s="10" t="n"/>
      <c r="AU11" s="10" t="n"/>
      <c r="AV11" s="10" t="n"/>
    </row>
    <row r="12" ht="20" customHeight="1">
      <c r="A12" s="9" t="n">
        <v>6</v>
      </c>
      <c r="B12" s="10" t="inlineStr">
        <is>
          <t>動作テスト</t>
        </is>
      </c>
      <c r="C12" s="10" t="inlineStr">
        <is>
          <t>渡辺</t>
        </is>
      </c>
      <c r="D12" s="11" t="n">
        <v>46359</v>
      </c>
      <c r="E12" s="11" t="n">
        <v>46365</v>
      </c>
      <c r="F12" s="9">
        <f>IF(OR(D12="",E12=""),"",E12-D12+1)</f>
        <v/>
      </c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  <c r="AO12" s="10" t="n"/>
      <c r="AP12" s="10" t="n"/>
      <c r="AQ12" s="10" t="n"/>
      <c r="AR12" s="10" t="n"/>
      <c r="AS12" s="10" t="n"/>
      <c r="AT12" s="10" t="n"/>
      <c r="AU12" s="10" t="n"/>
      <c r="AV12" s="10" t="n"/>
    </row>
    <row r="13" ht="20" customHeight="1">
      <c r="A13" s="9" t="n">
        <v>7</v>
      </c>
      <c r="B13" s="10" t="inlineStr">
        <is>
          <t>修正</t>
        </is>
      </c>
      <c r="C13" s="10" t="inlineStr">
        <is>
          <t>伊藤</t>
        </is>
      </c>
      <c r="D13" s="11" t="n">
        <v>46364</v>
      </c>
      <c r="E13" s="11" t="n">
        <v>46367</v>
      </c>
      <c r="F13" s="9">
        <f>IF(OR(D13="",E13=""),"",E13-D13+1)</f>
        <v/>
      </c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10" t="n"/>
      <c r="AK13" s="10" t="n"/>
      <c r="AL13" s="10" t="n"/>
      <c r="AM13" s="10" t="n"/>
      <c r="AN13" s="10" t="n"/>
      <c r="AO13" s="10" t="n"/>
      <c r="AP13" s="10" t="n"/>
      <c r="AQ13" s="10" t="n"/>
      <c r="AR13" s="10" t="n"/>
      <c r="AS13" s="10" t="n"/>
      <c r="AT13" s="10" t="n"/>
      <c r="AU13" s="10" t="n"/>
      <c r="AV13" s="10" t="n"/>
    </row>
    <row r="14" ht="20" customHeight="1">
      <c r="A14" s="9" t="n">
        <v>8</v>
      </c>
      <c r="B14" s="10" t="inlineStr">
        <is>
          <t>公開</t>
        </is>
      </c>
      <c r="C14" s="10" t="inlineStr">
        <is>
          <t>佐藤</t>
        </is>
      </c>
      <c r="D14" s="11" t="n">
        <v>46367</v>
      </c>
      <c r="E14" s="11" t="n">
        <v>46367</v>
      </c>
      <c r="F14" s="9">
        <f>IF(OR(D14="",E14=""),"",E14-D14+1)</f>
        <v/>
      </c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10" t="n"/>
      <c r="AM14" s="10" t="n"/>
      <c r="AN14" s="10" t="n"/>
      <c r="AO14" s="10" t="n"/>
      <c r="AP14" s="10" t="n"/>
      <c r="AQ14" s="10" t="n"/>
      <c r="AR14" s="10" t="n"/>
      <c r="AS14" s="10" t="n"/>
      <c r="AT14" s="10" t="n"/>
      <c r="AU14" s="10" t="n"/>
      <c r="AV14" s="10" t="n"/>
    </row>
    <row r="15" ht="20" customHeight="1">
      <c r="A15" s="9" t="n">
        <v>9</v>
      </c>
      <c r="B15" s="10" t="n"/>
      <c r="C15" s="10" t="n"/>
      <c r="D15" s="11" t="n"/>
      <c r="E15" s="11" t="n"/>
      <c r="F15" s="9">
        <f>IF(OR(D15="",E15=""),"",E15-D15+1)</f>
        <v/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10" t="n"/>
      <c r="AK15" s="10" t="n"/>
      <c r="AL15" s="10" t="n"/>
      <c r="AM15" s="10" t="n"/>
      <c r="AN15" s="10" t="n"/>
      <c r="AO15" s="10" t="n"/>
      <c r="AP15" s="10" t="n"/>
      <c r="AQ15" s="10" t="n"/>
      <c r="AR15" s="10" t="n"/>
      <c r="AS15" s="10" t="n"/>
      <c r="AT15" s="10" t="n"/>
      <c r="AU15" s="10" t="n"/>
      <c r="AV15" s="10" t="n"/>
    </row>
    <row r="16" ht="20" customHeight="1">
      <c r="A16" s="9" t="n">
        <v>10</v>
      </c>
      <c r="B16" s="10" t="n"/>
      <c r="C16" s="10" t="n"/>
      <c r="D16" s="11" t="n"/>
      <c r="E16" s="11" t="n"/>
      <c r="F16" s="9">
        <f>IF(OR(D16="",E16=""),"",E16-D16+1)</f>
        <v/>
      </c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  <c r="AO16" s="10" t="n"/>
      <c r="AP16" s="10" t="n"/>
      <c r="AQ16" s="10" t="n"/>
      <c r="AR16" s="10" t="n"/>
      <c r="AS16" s="10" t="n"/>
      <c r="AT16" s="10" t="n"/>
      <c r="AU16" s="10" t="n"/>
      <c r="AV16" s="10" t="n"/>
    </row>
  </sheetData>
  <mergeCells count="7">
    <mergeCell ref="C2:E2"/>
    <mergeCell ref="A5:A6"/>
    <mergeCell ref="E5:E6"/>
    <mergeCell ref="C5:C6"/>
    <mergeCell ref="F5:F6"/>
    <mergeCell ref="B5:B6"/>
    <mergeCell ref="D5:D6"/>
  </mergeCells>
  <conditionalFormatting sqref="G7:AV16">
    <cfRule type="expression" priority="1" dxfId="0">
      <formula>AND(G$5&gt;=$D7,G$5&lt;=$E7)</formula>
    </cfRule>
  </conditionalFormatting>
  <conditionalFormatting sqref="G5:AV16">
    <cfRule type="expression" priority="2" dxfId="1">
      <formula>G$5=TODAY()</formula>
    </cfRule>
    <cfRule type="expression" priority="3" dxfId="2">
      <formula>WEEKDAY(G$5,2)&gt;5</formula>
    </cfRule>
  </conditionalFormatting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2026-10-20T18:18:20Z</dcterms:created>
  <dcterms:modified xmlns:dcterms="http://purl.org/dc/terms/" xmlns:xsi="http://www.w3.org/2001/XMLSchema-instance" xsi:type="dcterms:W3CDTF">2026-10-20T18:18:20Z</dcterms:modified>
</cp:coreProperties>
</file>